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codeName="ThisWorkbook"/>
  <mc:AlternateContent xmlns:mc="http://schemas.openxmlformats.org/markup-compatibility/2006">
    <mc:Choice Requires="x15">
      <x15ac:absPath xmlns:x15ac="http://schemas.microsoft.com/office/spreadsheetml/2010/11/ac" url="C:\Users\dcannon\Desktop\"/>
    </mc:Choice>
  </mc:AlternateContent>
  <xr:revisionPtr revIDLastSave="0" documentId="13_ncr:1_{690335AF-2594-46F8-B45A-600582EBDA53}" xr6:coauthVersionLast="36" xr6:coauthVersionMax="36" xr10:uidLastSave="{00000000-0000-0000-0000-000000000000}"/>
  <bookViews>
    <workbookView xWindow="0" yWindow="0" windowWidth="51600" windowHeight="17628" xr2:uid="{00000000-000D-0000-FFFF-FFFF00000000}"/>
  </bookViews>
  <sheets>
    <sheet name="Sheet1" sheetId="1" r:id="rId1"/>
  </sheets>
  <definedNames>
    <definedName name="_xlnm._FilterDatabase" localSheetId="0" hidden="1">Sheet1!$A$13:$U$44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36" i="1" l="1"/>
  <c r="R22" i="1" l="1"/>
  <c r="R16" i="1"/>
  <c r="R14" i="1"/>
  <c r="C22" i="1"/>
  <c r="D22" i="1"/>
  <c r="E22" i="1"/>
  <c r="F22" i="1"/>
  <c r="G22" i="1"/>
  <c r="H22" i="1"/>
  <c r="I22" i="1"/>
  <c r="J22" i="1"/>
  <c r="K22" i="1"/>
  <c r="L22" i="1"/>
  <c r="M22" i="1"/>
  <c r="N22" i="1"/>
  <c r="O22" i="1"/>
  <c r="P22" i="1"/>
  <c r="Q22" i="1"/>
  <c r="B22" i="1"/>
  <c r="R31" i="1"/>
  <c r="B35" i="1"/>
  <c r="Q20" i="1"/>
  <c r="R18" i="1"/>
  <c r="R19" i="1"/>
  <c r="R24" i="1"/>
  <c r="R25" i="1"/>
  <c r="R33" i="1"/>
  <c r="G20" i="1" l="1"/>
  <c r="E21" i="1"/>
  <c r="E27" i="1" s="1"/>
  <c r="D21" i="1"/>
  <c r="C21" i="1"/>
  <c r="R21" i="1" s="1"/>
  <c r="G27" i="1" l="1"/>
  <c r="R20" i="1"/>
  <c r="B17" i="1"/>
  <c r="R17" i="1" l="1"/>
  <c r="C35" i="1"/>
  <c r="D35" i="1"/>
  <c r="E35" i="1"/>
  <c r="F35" i="1"/>
  <c r="G35" i="1"/>
  <c r="H35" i="1"/>
  <c r="I35" i="1"/>
  <c r="J35" i="1"/>
  <c r="K35" i="1"/>
  <c r="L35" i="1"/>
  <c r="M35" i="1"/>
  <c r="N35" i="1"/>
  <c r="O35" i="1"/>
  <c r="P35" i="1"/>
  <c r="Q35" i="1"/>
  <c r="R35" i="1" l="1"/>
  <c r="B27" i="1"/>
  <c r="B29" i="1" s="1"/>
  <c r="B36" i="1" s="1"/>
  <c r="C27" i="1"/>
  <c r="N27" i="1"/>
  <c r="K27" i="1"/>
  <c r="D27" i="1"/>
  <c r="F27" i="1"/>
  <c r="H27" i="1"/>
  <c r="I27" i="1"/>
  <c r="J27" i="1"/>
  <c r="L27" i="1"/>
  <c r="M27" i="1"/>
  <c r="O27" i="1"/>
  <c r="P27" i="1"/>
  <c r="Q27" i="1"/>
  <c r="R27" i="1" s="1"/>
  <c r="M29" i="1" l="1"/>
  <c r="L29" i="1"/>
  <c r="N29" i="1"/>
  <c r="J29" i="1"/>
  <c r="F29" i="1"/>
  <c r="C29" i="1"/>
  <c r="Q29" i="1"/>
  <c r="R29" i="1" s="1"/>
  <c r="O29" i="1"/>
  <c r="P29" i="1"/>
  <c r="I29" i="1"/>
  <c r="G29" i="1"/>
  <c r="K29" i="1"/>
  <c r="H29" i="1"/>
  <c r="E29" i="1"/>
  <c r="E36" i="1" s="1"/>
  <c r="D29" i="1"/>
  <c r="I36" i="1" l="1"/>
  <c r="M36" i="1"/>
  <c r="L36" i="1"/>
  <c r="Q36" i="1"/>
  <c r="N36" i="1"/>
  <c r="O36" i="1"/>
  <c r="K36" i="1"/>
  <c r="C36" i="1"/>
  <c r="F36" i="1"/>
  <c r="J36" i="1"/>
  <c r="H36" i="1"/>
  <c r="G36" i="1"/>
  <c r="D36" i="1"/>
  <c r="P36" i="1" l="1"/>
</calcChain>
</file>

<file path=xl/sharedStrings.xml><?xml version="1.0" encoding="utf-8"?>
<sst xmlns="http://schemas.openxmlformats.org/spreadsheetml/2006/main" count="35" uniqueCount="35">
  <si>
    <t>GENERAL FUND</t>
  </si>
  <si>
    <t>SPECIAL ROAD FUND</t>
  </si>
  <si>
    <t>ROAD CONSTRUCTION FUND</t>
  </si>
  <si>
    <t>ROAD MAINTENANCE FUND</t>
  </si>
  <si>
    <t>BRIDGE REPLACEMENT &amp; ROAD ENHANCEMENT FUND</t>
  </si>
  <si>
    <t>SOLID WASTE DISPOSAL FUND</t>
  </si>
  <si>
    <t>SOLID WASTE COLLECTION FUND</t>
  </si>
  <si>
    <t>PARKS &amp; RECREATION FUND</t>
  </si>
  <si>
    <t>COURTHOUSE CAPITAL IMPROVEMENTS</t>
  </si>
  <si>
    <t>SEWER FUND</t>
  </si>
  <si>
    <t>SECTION 8 HOUSING PROGRAM</t>
  </si>
  <si>
    <t>HEALTH UNIT FUND</t>
  </si>
  <si>
    <t>HOSPITAL PROCEEDS INVESTMENT FUND</t>
  </si>
  <si>
    <t>LIBRARY FUND</t>
  </si>
  <si>
    <t>TOTALS</t>
  </si>
  <si>
    <t>LICENSE &amp; PERMITS</t>
  </si>
  <si>
    <t>INTERGOVERNMENTAL</t>
  </si>
  <si>
    <t>FINES &amp; FORFEITURES</t>
  </si>
  <si>
    <t>CHARGES FOR SERVICES</t>
  </si>
  <si>
    <t>USE OF MONEY &amp; PROPERTY</t>
  </si>
  <si>
    <t>TOTAL ESTIMATED REVENUE</t>
  </si>
  <si>
    <t>TOTAL MEANS OF FINANCING</t>
  </si>
  <si>
    <t>TOTAL ESTIMATED EXPENDITURES</t>
  </si>
  <si>
    <t>TOTAL ESTIMATED EXPENDITURES &amp; OTHER FINANCING USES</t>
  </si>
  <si>
    <t xml:space="preserve"> </t>
  </si>
  <si>
    <t>SOLID WASTE COLLECTION EQUIPMENT RESERVE</t>
  </si>
  <si>
    <t>SOLID WASTE DISPOSAL EQUIPMENT RESERVE</t>
  </si>
  <si>
    <t>TOTAL ESTIMATED REVENUE &amp; OTHER FINANCING SOURCES</t>
  </si>
  <si>
    <t>TAX REVENUE</t>
  </si>
  <si>
    <t>INTERFUND TRANSFERS IN</t>
  </si>
  <si>
    <t>OTHER REVENUE</t>
  </si>
  <si>
    <t>INTERFUND TRANSFERS OUT</t>
  </si>
  <si>
    <t>ESTIMATED YEAR END FUND BALANCE</t>
  </si>
  <si>
    <t>REVENUES BY SOURCE</t>
  </si>
  <si>
    <t>PROJECTED PRIOR YEAR FUND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</si>
</sst>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9" x14ac:knownFonts="1">
    <font>
      <sz val="10"/>
      <name val="Arial"/>
    </font>
    <font>
      <sz val="10"/>
      <name val="Arial"/>
      <family val="2"/>
    </font>
    <font>
      <sz val="8"/>
      <name val="Arial"/>
      <family val="2"/>
    </font>
    <font>
      <b/>
      <sz val="10"/>
      <name val="Arial Narrow"/>
      <family val="2"/>
    </font>
    <font>
      <b/>
      <sz val="10"/>
      <name val="Arial"/>
      <family val="2"/>
    </font>
    <font>
      <sz val="8"/>
      <color theme="1"/>
      <name val="Arial"/>
      <family val="2"/>
    </font>
    <font>
      <b/>
      <sz val="8"/>
      <color theme="1"/>
      <name val="Arial"/>
      <family val="2"/>
    </font>
    <font>
      <b/>
      <sz val="10"/>
      <color theme="1"/>
      <name val="Arial"/>
      <family val="2"/>
    </font>
    <font>
      <b/>
      <u val="singleAccounting"/>
      <sz val="10"/>
      <name val="Arial Narrow"/>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0" fontId="3" fillId="0" borderId="0" xfId="0" applyFont="1" applyAlignment="1">
      <alignment horizontal="center" wrapText="1"/>
    </xf>
    <xf numFmtId="0" fontId="3" fillId="0" borderId="0" xfId="0" applyFont="1"/>
    <xf numFmtId="44" fontId="3" fillId="0" borderId="0" xfId="1" applyFont="1"/>
    <xf numFmtId="0" fontId="3" fillId="0" borderId="0" xfId="0" applyFont="1" applyAlignment="1">
      <alignment horizontal="center"/>
    </xf>
    <xf numFmtId="0" fontId="3" fillId="0" borderId="0" xfId="0" applyFont="1" applyAlignment="1">
      <alignment wrapText="1"/>
    </xf>
    <xf numFmtId="44" fontId="3" fillId="0" borderId="0" xfId="1" applyFont="1" applyFill="1"/>
    <xf numFmtId="0" fontId="5" fillId="0" borderId="0" xfId="0" applyFont="1" applyAlignment="1">
      <alignment horizontal="left"/>
    </xf>
    <xf numFmtId="44" fontId="5" fillId="0" borderId="0" xfId="1" applyFont="1" applyAlignment="1">
      <alignment horizontal="left"/>
    </xf>
    <xf numFmtId="0" fontId="5" fillId="0" borderId="0" xfId="0" applyFont="1"/>
    <xf numFmtId="0" fontId="6" fillId="0" borderId="0" xfId="0" applyFont="1" applyAlignment="1">
      <alignment horizontal="justify"/>
    </xf>
    <xf numFmtId="44" fontId="5" fillId="0" borderId="0" xfId="1" applyFont="1"/>
    <xf numFmtId="164" fontId="5" fillId="0" borderId="0" xfId="1" applyNumberFormat="1" applyFont="1"/>
    <xf numFmtId="164" fontId="5" fillId="0" borderId="0" xfId="1" applyNumberFormat="1" applyFont="1" applyFill="1"/>
    <xf numFmtId="164" fontId="5" fillId="0" borderId="0" xfId="1" applyNumberFormat="1" applyFont="1" applyAlignment="1">
      <alignment horizontal="left"/>
    </xf>
    <xf numFmtId="164" fontId="5" fillId="0" borderId="0" xfId="1" applyNumberFormat="1" applyFont="1" applyFill="1" applyAlignment="1">
      <alignment horizontal="left"/>
    </xf>
    <xf numFmtId="164" fontId="3" fillId="0" borderId="0" xfId="1" applyNumberFormat="1" applyFont="1" applyFill="1" applyAlignment="1">
      <alignment horizontal="center" wrapText="1"/>
    </xf>
    <xf numFmtId="164" fontId="3" fillId="0" borderId="0" xfId="1" applyNumberFormat="1" applyFont="1" applyFill="1"/>
    <xf numFmtId="164" fontId="3" fillId="2" borderId="0" xfId="1" applyNumberFormat="1" applyFont="1" applyFill="1"/>
    <xf numFmtId="164" fontId="3" fillId="0" borderId="0" xfId="1" applyNumberFormat="1" applyFont="1"/>
    <xf numFmtId="164" fontId="3" fillId="0" borderId="0" xfId="1" applyNumberFormat="1" applyFont="1" applyAlignment="1">
      <alignment horizontal="center" wrapText="1"/>
    </xf>
    <xf numFmtId="164" fontId="4" fillId="0" borderId="0" xfId="1" applyNumberFormat="1" applyFont="1"/>
    <xf numFmtId="164" fontId="8" fillId="0" borderId="0" xfId="1" applyNumberFormat="1" applyFont="1"/>
    <xf numFmtId="164" fontId="8" fillId="2" borderId="0" xfId="1" applyNumberFormat="1" applyFont="1" applyFill="1"/>
    <xf numFmtId="164" fontId="8" fillId="0" borderId="0" xfId="1" applyNumberFormat="1" applyFont="1" applyFill="1"/>
    <xf numFmtId="164" fontId="3" fillId="0" borderId="0" xfId="1" applyNumberFormat="1" applyFont="1" applyFill="1" applyBorder="1"/>
    <xf numFmtId="164" fontId="3" fillId="2" borderId="0" xfId="1" applyNumberFormat="1" applyFont="1" applyFill="1" applyBorder="1"/>
    <xf numFmtId="164" fontId="3" fillId="0" borderId="0" xfId="1" applyNumberFormat="1" applyFont="1" applyBorder="1"/>
    <xf numFmtId="164" fontId="8" fillId="0" borderId="0" xfId="1" applyNumberFormat="1" applyFont="1" applyFill="1" applyBorder="1"/>
    <xf numFmtId="164" fontId="8" fillId="2" borderId="0" xfId="1" applyNumberFormat="1" applyFont="1" applyFill="1" applyBorder="1"/>
    <xf numFmtId="164" fontId="8" fillId="0" borderId="0" xfId="1" applyNumberFormat="1" applyFont="1" applyBorder="1"/>
    <xf numFmtId="0" fontId="7" fillId="0" borderId="0" xfId="0" applyFont="1" applyAlignment="1">
      <alignment horizontal="center"/>
    </xf>
    <xf numFmtId="0" fontId="5" fillId="0" borderId="0" xfId="0" applyFont="1" applyAlignment="1">
      <alignment horizontal="left"/>
    </xf>
    <xf numFmtId="0" fontId="6" fillId="0" borderId="0" xfId="0" applyFont="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1</xdr:row>
      <xdr:rowOff>9525</xdr:rowOff>
    </xdr:from>
    <xdr:to>
      <xdr:col>21</xdr:col>
      <xdr:colOff>9525</xdr:colOff>
      <xdr:row>11</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050" y="171450"/>
          <a:ext cx="18459450" cy="141922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PUBLIC NOTICE</a:t>
          </a:r>
          <a:endParaRPr lang="en-US" sz="1100">
            <a:solidFill>
              <a:schemeClr val="dk1"/>
            </a:solidFill>
            <a:effectLst/>
            <a:latin typeface="+mn-lt"/>
            <a:ea typeface="+mn-ea"/>
            <a:cs typeface="+mn-cs"/>
          </a:endParaRPr>
        </a:p>
        <a:p>
          <a:pPr algn="ctr"/>
          <a:r>
            <a:rPr lang="en-US" sz="1100">
              <a:solidFill>
                <a:schemeClr val="dk1"/>
              </a:solidFill>
              <a:effectLst/>
              <a:latin typeface="+mn-lt"/>
              <a:ea typeface="+mn-ea"/>
              <a:cs typeface="+mn-cs"/>
            </a:rPr>
            <a:t>NOTICE is hereby given that the Police Jury of Lincoln Parish, Louisiana, will conduct a Public Hearing for the purpose of reviewing the Proposed Budget for the year 2022 of the Lincoln Parish Police Jury. Said Public hearing will be held at</a:t>
          </a:r>
          <a:r>
            <a:rPr lang="en-US" sz="1100" baseline="0">
              <a:solidFill>
                <a:schemeClr val="dk1"/>
              </a:solidFill>
              <a:effectLst/>
              <a:latin typeface="+mn-lt"/>
              <a:ea typeface="+mn-ea"/>
              <a:cs typeface="+mn-cs"/>
            </a:rPr>
            <a:t> the Library Events</a:t>
          </a:r>
          <a:r>
            <a:rPr lang="en-US" sz="1100">
              <a:solidFill>
                <a:schemeClr val="dk1"/>
              </a:solidFill>
              <a:effectLst/>
              <a:latin typeface="+mn-lt"/>
              <a:ea typeface="+mn-ea"/>
              <a:cs typeface="+mn-cs"/>
            </a:rPr>
            <a:t>, 910 North Trenton</a:t>
          </a:r>
          <a:r>
            <a:rPr lang="en-US" sz="1100" baseline="0">
              <a:solidFill>
                <a:schemeClr val="dk1"/>
              </a:solidFill>
              <a:effectLst/>
              <a:latin typeface="+mn-lt"/>
              <a:ea typeface="+mn-ea"/>
              <a:cs typeface="+mn-cs"/>
            </a:rPr>
            <a:t> Street,</a:t>
          </a:r>
          <a:r>
            <a:rPr lang="en-US" sz="1100">
              <a:solidFill>
                <a:schemeClr val="dk1"/>
              </a:solidFill>
              <a:effectLst/>
              <a:latin typeface="+mn-lt"/>
              <a:ea typeface="+mn-ea"/>
              <a:cs typeface="+mn-cs"/>
            </a:rPr>
            <a:t> Ruston, Louisiana on Tuesday, December 14, 2021 at 7:00 p.m. The Proposed Budget and related budget documents are available for public inspection in the Office of the Police Jury, Lincoln Parish, Louisiana, in the Lincoln Parish Courthouse, Ruston, Louisiana, between the hours of 8:00 a.m. and 4:30 p.m., Monday through Friday. The following consolidated Budget Summary of Revenues by Source and Total Expenditures is a general summary indicative of the Proposed Budget of the Police Jury of Lincoln Parish, Louisiana.			</a:t>
          </a:r>
        </a:p>
        <a:p>
          <a:pPr algn="l"/>
          <a:r>
            <a:rPr lang="en-US" sz="1100">
              <a:solidFill>
                <a:schemeClr val="dk1"/>
              </a:solidFill>
              <a:effectLst/>
              <a:latin typeface="+mn-lt"/>
              <a:ea typeface="+mn-ea"/>
              <a:cs typeface="+mn-cs"/>
            </a:rPr>
            <a:t>LINCOLN PARISH POLICE JURY													</a:t>
          </a:r>
        </a:p>
        <a:p>
          <a:pPr algn="l"/>
          <a:r>
            <a:rPr lang="en-US" sz="1100">
              <a:solidFill>
                <a:schemeClr val="dk1"/>
              </a:solidFill>
              <a:effectLst/>
              <a:latin typeface="+mn-lt"/>
              <a:ea typeface="+mn-ea"/>
              <a:cs typeface="+mn-cs"/>
            </a:rPr>
            <a:t>Doug Postel, Parish Administrator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44"/>
  <sheetViews>
    <sheetView tabSelected="1" zoomScale="105" zoomScaleNormal="105" workbookViewId="0">
      <pane xSplit="1" ySplit="13" topLeftCell="B14" activePane="bottomRight" state="frozen"/>
      <selection pane="topRight" activeCell="B1" sqref="B1"/>
      <selection pane="bottomLeft" activeCell="A14" sqref="A14"/>
      <selection pane="bottomRight" activeCell="C37" sqref="C37"/>
    </sheetView>
  </sheetViews>
  <sheetFormatPr defaultColWidth="9.109375" defaultRowHeight="13.8" x14ac:dyDescent="0.3"/>
  <cols>
    <col min="1" max="1" width="34" style="2" customWidth="1"/>
    <col min="2" max="2" width="12.88671875" style="19" bestFit="1" customWidth="1"/>
    <col min="3" max="3" width="12" style="19" bestFit="1" customWidth="1"/>
    <col min="4" max="4" width="13.44140625" style="19" customWidth="1"/>
    <col min="5" max="5" width="13.6640625" style="19" customWidth="1"/>
    <col min="6" max="6" width="13" style="19" customWidth="1"/>
    <col min="7" max="8" width="12" style="19" bestFit="1" customWidth="1"/>
    <col min="9" max="9" width="13.33203125" style="19" customWidth="1"/>
    <col min="10" max="10" width="14.109375" style="19" customWidth="1"/>
    <col min="11" max="11" width="11.109375" style="19" customWidth="1"/>
    <col min="12" max="12" width="10.6640625" style="17" bestFit="1" customWidth="1"/>
    <col min="13" max="13" width="11.6640625" style="19" customWidth="1"/>
    <col min="14" max="14" width="12" style="19" bestFit="1" customWidth="1"/>
    <col min="15" max="15" width="12" style="19" customWidth="1"/>
    <col min="16" max="16" width="10.6640625" style="19" bestFit="1" customWidth="1"/>
    <col min="17" max="17" width="12.88671875" style="17" bestFit="1" customWidth="1"/>
    <col min="18" max="18" width="14.109375" style="19" customWidth="1"/>
    <col min="19" max="19" width="16" style="19" bestFit="1" customWidth="1"/>
    <col min="20" max="20" width="14.5546875" style="3" customWidth="1"/>
    <col min="21" max="21" width="16.109375" style="3" bestFit="1" customWidth="1"/>
    <col min="22" max="22" width="11.33203125" style="2" bestFit="1" customWidth="1"/>
    <col min="23" max="16384" width="9.109375" style="2"/>
  </cols>
  <sheetData>
    <row r="1" spans="1:22" s="9" customFormat="1" ht="13.2" x14ac:dyDescent="0.25">
      <c r="A1" s="31"/>
      <c r="B1" s="31"/>
      <c r="C1" s="31"/>
      <c r="D1" s="31"/>
      <c r="E1" s="31"/>
      <c r="F1" s="31"/>
      <c r="G1" s="31"/>
      <c r="H1" s="31"/>
      <c r="I1" s="31"/>
      <c r="J1" s="31"/>
      <c r="K1" s="31"/>
      <c r="L1" s="31"/>
      <c r="M1" s="31"/>
      <c r="N1" s="31"/>
      <c r="O1" s="31"/>
      <c r="P1" s="31"/>
      <c r="Q1" s="31"/>
      <c r="R1" s="31"/>
      <c r="S1" s="31"/>
      <c r="T1" s="31"/>
      <c r="U1" s="31"/>
      <c r="V1" s="31"/>
    </row>
    <row r="2" spans="1:22" s="9" customFormat="1" ht="10.199999999999999" x14ac:dyDescent="0.2">
      <c r="A2" s="10"/>
      <c r="B2" s="12"/>
      <c r="C2" s="12"/>
      <c r="D2" s="12"/>
      <c r="E2" s="12"/>
      <c r="F2" s="12"/>
      <c r="G2" s="12"/>
      <c r="H2" s="12"/>
      <c r="I2" s="12"/>
      <c r="J2" s="12"/>
      <c r="K2" s="12"/>
      <c r="L2" s="13"/>
      <c r="M2" s="12"/>
      <c r="N2" s="12"/>
      <c r="O2" s="12"/>
      <c r="P2" s="12"/>
      <c r="Q2" s="13"/>
      <c r="R2" s="12"/>
      <c r="S2" s="12"/>
      <c r="T2" s="11"/>
      <c r="U2" s="11"/>
      <c r="V2" s="11"/>
    </row>
    <row r="3" spans="1:22" s="9" customFormat="1" ht="10.199999999999999" x14ac:dyDescent="0.2">
      <c r="A3" s="33"/>
      <c r="B3" s="33"/>
      <c r="C3" s="33"/>
      <c r="D3" s="33"/>
      <c r="E3" s="33"/>
      <c r="F3" s="33"/>
      <c r="G3" s="33"/>
      <c r="H3" s="33"/>
      <c r="I3" s="33"/>
      <c r="J3" s="33"/>
      <c r="K3" s="33"/>
      <c r="L3" s="33"/>
      <c r="M3" s="33"/>
      <c r="N3" s="33"/>
      <c r="O3" s="33"/>
      <c r="P3" s="33"/>
      <c r="Q3" s="33"/>
      <c r="R3" s="33"/>
      <c r="S3" s="33"/>
      <c r="T3" s="33"/>
      <c r="U3" s="33"/>
      <c r="V3" s="33"/>
    </row>
    <row r="4" spans="1:22" s="9" customFormat="1" ht="10.199999999999999" x14ac:dyDescent="0.2">
      <c r="A4" s="32"/>
      <c r="B4" s="32"/>
      <c r="C4" s="32"/>
      <c r="D4" s="32"/>
      <c r="E4" s="32"/>
      <c r="F4" s="32"/>
      <c r="G4" s="32"/>
      <c r="H4" s="32"/>
      <c r="I4" s="32"/>
      <c r="J4" s="32"/>
      <c r="K4" s="32"/>
      <c r="L4" s="32"/>
      <c r="M4" s="32"/>
      <c r="N4" s="32"/>
      <c r="O4" s="32"/>
      <c r="P4" s="32"/>
      <c r="Q4" s="32"/>
      <c r="R4" s="32"/>
      <c r="S4" s="32"/>
      <c r="T4" s="32"/>
      <c r="U4" s="32"/>
      <c r="V4" s="32"/>
    </row>
    <row r="5" spans="1:22" s="9" customFormat="1" ht="10.199999999999999" x14ac:dyDescent="0.2">
      <c r="A5" s="32"/>
      <c r="B5" s="32"/>
      <c r="C5" s="32"/>
      <c r="D5" s="32"/>
      <c r="E5" s="32"/>
      <c r="F5" s="32"/>
      <c r="G5" s="32"/>
      <c r="H5" s="32"/>
      <c r="I5" s="32"/>
      <c r="J5" s="32"/>
      <c r="K5" s="32"/>
      <c r="L5" s="32"/>
      <c r="M5" s="32"/>
      <c r="N5" s="32"/>
      <c r="O5" s="32"/>
      <c r="P5" s="32"/>
      <c r="Q5" s="32"/>
      <c r="R5" s="32"/>
      <c r="S5" s="32"/>
      <c r="T5" s="32"/>
      <c r="U5" s="32"/>
      <c r="V5" s="32"/>
    </row>
    <row r="6" spans="1:22" s="9" customFormat="1" ht="10.199999999999999" x14ac:dyDescent="0.2">
      <c r="A6" s="32"/>
      <c r="B6" s="32"/>
      <c r="C6" s="32"/>
      <c r="D6" s="32"/>
      <c r="E6" s="32"/>
      <c r="F6" s="32"/>
      <c r="G6" s="32"/>
      <c r="H6" s="32"/>
      <c r="I6" s="32"/>
      <c r="J6" s="32"/>
      <c r="K6" s="32"/>
      <c r="L6" s="32"/>
      <c r="M6" s="32"/>
      <c r="N6" s="32"/>
      <c r="O6" s="32"/>
      <c r="P6" s="32"/>
      <c r="Q6" s="32"/>
      <c r="R6" s="32"/>
      <c r="S6" s="32"/>
      <c r="T6" s="32"/>
      <c r="U6" s="32"/>
      <c r="V6" s="32"/>
    </row>
    <row r="7" spans="1:22" s="9" customFormat="1" ht="10.199999999999999" x14ac:dyDescent="0.2">
      <c r="A7" s="7"/>
      <c r="B7" s="14"/>
      <c r="C7" s="14"/>
      <c r="D7" s="14"/>
      <c r="E7" s="14"/>
      <c r="F7" s="14"/>
      <c r="G7" s="14"/>
      <c r="H7" s="14"/>
      <c r="I7" s="14"/>
      <c r="J7" s="14"/>
      <c r="K7" s="14"/>
      <c r="L7" s="15"/>
      <c r="M7" s="14"/>
      <c r="N7" s="14"/>
      <c r="O7" s="14"/>
      <c r="P7" s="14"/>
      <c r="Q7" s="15"/>
      <c r="R7" s="14"/>
      <c r="S7" s="14"/>
      <c r="T7" s="8"/>
      <c r="U7" s="8"/>
      <c r="V7" s="8"/>
    </row>
    <row r="8" spans="1:22" s="9" customFormat="1" ht="10.199999999999999" x14ac:dyDescent="0.2">
      <c r="A8" s="32"/>
      <c r="B8" s="32"/>
      <c r="C8" s="32"/>
      <c r="D8" s="32"/>
      <c r="E8" s="32"/>
      <c r="F8" s="32"/>
      <c r="G8" s="32"/>
      <c r="H8" s="32"/>
      <c r="I8" s="32"/>
      <c r="J8" s="32"/>
      <c r="K8" s="32"/>
      <c r="L8" s="32"/>
      <c r="M8" s="32"/>
      <c r="N8" s="32"/>
      <c r="O8" s="32"/>
      <c r="P8" s="32"/>
      <c r="Q8" s="32"/>
      <c r="R8" s="32"/>
      <c r="S8" s="32"/>
      <c r="T8" s="32"/>
      <c r="U8" s="32"/>
      <c r="V8" s="32"/>
    </row>
    <row r="9" spans="1:22" s="9" customFormat="1" ht="10.199999999999999" x14ac:dyDescent="0.2">
      <c r="A9" s="7"/>
      <c r="B9" s="14"/>
      <c r="C9" s="14"/>
      <c r="D9" s="14"/>
      <c r="E9" s="14"/>
      <c r="F9" s="14"/>
      <c r="G9" s="14"/>
      <c r="H9" s="14"/>
      <c r="I9" s="14"/>
      <c r="J9" s="14"/>
      <c r="K9" s="14"/>
      <c r="L9" s="15"/>
      <c r="M9" s="14"/>
      <c r="N9" s="14"/>
      <c r="O9" s="14"/>
      <c r="P9" s="14"/>
      <c r="Q9" s="15"/>
      <c r="R9" s="14"/>
      <c r="S9" s="14"/>
      <c r="T9" s="8"/>
      <c r="U9" s="8"/>
      <c r="V9" s="8"/>
    </row>
    <row r="10" spans="1:22" s="9" customFormat="1" ht="10.199999999999999" x14ac:dyDescent="0.2">
      <c r="A10" s="32"/>
      <c r="B10" s="32"/>
      <c r="C10" s="32"/>
      <c r="D10" s="32"/>
      <c r="E10" s="32"/>
      <c r="F10" s="32"/>
      <c r="G10" s="32"/>
      <c r="H10" s="32"/>
      <c r="I10" s="32"/>
      <c r="J10" s="32"/>
      <c r="K10" s="32"/>
      <c r="L10" s="32"/>
      <c r="M10" s="32"/>
      <c r="N10" s="32"/>
      <c r="O10" s="32"/>
      <c r="P10" s="32"/>
      <c r="Q10" s="32"/>
      <c r="R10" s="32"/>
      <c r="S10" s="32"/>
      <c r="T10" s="32"/>
      <c r="U10" s="32"/>
      <c r="V10" s="32"/>
    </row>
    <row r="11" spans="1:22" s="9" customFormat="1" ht="10.199999999999999" x14ac:dyDescent="0.2">
      <c r="A11" s="32"/>
      <c r="B11" s="32"/>
      <c r="C11" s="32"/>
      <c r="D11" s="32"/>
      <c r="E11" s="32"/>
      <c r="F11" s="32"/>
      <c r="G11" s="32"/>
      <c r="H11" s="32"/>
      <c r="I11" s="32"/>
      <c r="J11" s="32"/>
      <c r="K11" s="32"/>
      <c r="L11" s="32"/>
      <c r="M11" s="32"/>
      <c r="N11" s="32"/>
      <c r="O11" s="32"/>
      <c r="P11" s="32"/>
      <c r="Q11" s="32"/>
      <c r="R11" s="32"/>
      <c r="S11" s="32"/>
      <c r="T11" s="32"/>
      <c r="U11" s="32"/>
      <c r="V11" s="32"/>
    </row>
    <row r="13" spans="1:22" ht="69" x14ac:dyDescent="0.3">
      <c r="A13" s="1"/>
      <c r="B13" s="16" t="s">
        <v>0</v>
      </c>
      <c r="C13" s="16" t="s">
        <v>1</v>
      </c>
      <c r="D13" s="16" t="s">
        <v>2</v>
      </c>
      <c r="E13" s="16" t="s">
        <v>3</v>
      </c>
      <c r="F13" s="16" t="s">
        <v>4</v>
      </c>
      <c r="G13" s="16" t="s">
        <v>5</v>
      </c>
      <c r="H13" s="16" t="s">
        <v>6</v>
      </c>
      <c r="I13" s="16" t="s">
        <v>7</v>
      </c>
      <c r="J13" s="16" t="s">
        <v>8</v>
      </c>
      <c r="K13" s="16" t="s">
        <v>9</v>
      </c>
      <c r="L13" s="16" t="s">
        <v>10</v>
      </c>
      <c r="M13" s="16" t="s">
        <v>26</v>
      </c>
      <c r="N13" s="16" t="s">
        <v>25</v>
      </c>
      <c r="O13" s="16" t="s">
        <v>11</v>
      </c>
      <c r="P13" s="16" t="s">
        <v>12</v>
      </c>
      <c r="Q13" s="16" t="s">
        <v>13</v>
      </c>
      <c r="R13" s="20" t="s">
        <v>14</v>
      </c>
      <c r="S13" s="1"/>
      <c r="T13" s="2"/>
      <c r="U13" s="2"/>
    </row>
    <row r="14" spans="1:22" x14ac:dyDescent="0.3">
      <c r="A14" s="2" t="s">
        <v>34</v>
      </c>
      <c r="B14" s="17">
        <v>3618824</v>
      </c>
      <c r="C14" s="17">
        <v>1330610</v>
      </c>
      <c r="D14" s="17">
        <v>2841478</v>
      </c>
      <c r="E14" s="18">
        <v>5167689</v>
      </c>
      <c r="F14" s="18">
        <v>1767970</v>
      </c>
      <c r="G14" s="18">
        <v>229203</v>
      </c>
      <c r="H14" s="18">
        <v>2997606</v>
      </c>
      <c r="I14" s="18">
        <v>405296</v>
      </c>
      <c r="J14" s="18">
        <v>1567145</v>
      </c>
      <c r="K14" s="18">
        <v>88306</v>
      </c>
      <c r="L14" s="18">
        <v>387821</v>
      </c>
      <c r="M14" s="18">
        <v>2978253</v>
      </c>
      <c r="N14" s="18">
        <v>2221715</v>
      </c>
      <c r="O14" s="18">
        <v>138908</v>
      </c>
      <c r="P14" s="18">
        <v>10306770</v>
      </c>
      <c r="Q14" s="17">
        <v>2337149</v>
      </c>
      <c r="R14" s="21">
        <f>SUM(B14:Q14)</f>
        <v>38384743</v>
      </c>
      <c r="S14" s="2"/>
      <c r="T14" s="2"/>
      <c r="U14" s="2"/>
    </row>
    <row r="15" spans="1:22" x14ac:dyDescent="0.3">
      <c r="A15" s="4" t="s">
        <v>33</v>
      </c>
      <c r="C15" s="17"/>
      <c r="D15" s="17"/>
      <c r="E15" s="18"/>
      <c r="F15" s="18"/>
      <c r="G15" s="18"/>
      <c r="H15" s="18"/>
      <c r="I15" s="18"/>
      <c r="J15" s="18"/>
      <c r="K15" s="18"/>
      <c r="L15" s="18"/>
      <c r="M15" s="18"/>
      <c r="N15" s="18"/>
      <c r="O15" s="18"/>
      <c r="P15" s="18"/>
      <c r="S15" s="2"/>
      <c r="T15" s="2"/>
      <c r="U15" s="2"/>
    </row>
    <row r="16" spans="1:22" x14ac:dyDescent="0.3">
      <c r="A16" s="4" t="s">
        <v>28</v>
      </c>
      <c r="B16" s="18">
        <v>1282016</v>
      </c>
      <c r="C16" s="17">
        <v>0</v>
      </c>
      <c r="D16" s="17">
        <v>2118341</v>
      </c>
      <c r="E16" s="18">
        <v>2118340</v>
      </c>
      <c r="F16" s="18">
        <v>0</v>
      </c>
      <c r="G16" s="18">
        <v>5300000</v>
      </c>
      <c r="H16" s="18">
        <v>0</v>
      </c>
      <c r="I16" s="18">
        <v>50000</v>
      </c>
      <c r="J16" s="18">
        <v>0</v>
      </c>
      <c r="K16" s="18">
        <v>0</v>
      </c>
      <c r="L16" s="18">
        <v>0</v>
      </c>
      <c r="M16" s="18">
        <v>0</v>
      </c>
      <c r="N16" s="18">
        <v>0</v>
      </c>
      <c r="O16" s="18">
        <v>0</v>
      </c>
      <c r="P16" s="18">
        <v>0</v>
      </c>
      <c r="Q16" s="17">
        <v>2157772</v>
      </c>
      <c r="R16" s="19">
        <f>SUM(B16:Q16)</f>
        <v>13026469</v>
      </c>
      <c r="S16" s="2"/>
      <c r="T16" s="2"/>
      <c r="U16" s="2"/>
    </row>
    <row r="17" spans="1:21" x14ac:dyDescent="0.3">
      <c r="A17" s="4" t="s">
        <v>15</v>
      </c>
      <c r="B17" s="18">
        <f>5400+195000</f>
        <v>200400</v>
      </c>
      <c r="C17" s="17">
        <v>0</v>
      </c>
      <c r="D17" s="17">
        <v>0</v>
      </c>
      <c r="E17" s="18">
        <v>0</v>
      </c>
      <c r="F17" s="18">
        <v>0</v>
      </c>
      <c r="G17" s="18">
        <v>0</v>
      </c>
      <c r="H17" s="18">
        <v>0</v>
      </c>
      <c r="I17" s="18">
        <v>0</v>
      </c>
      <c r="J17" s="18">
        <v>0</v>
      </c>
      <c r="K17" s="18">
        <v>0</v>
      </c>
      <c r="L17" s="18">
        <v>0</v>
      </c>
      <c r="M17" s="18">
        <v>0</v>
      </c>
      <c r="N17" s="18">
        <v>0</v>
      </c>
      <c r="O17" s="18">
        <v>0</v>
      </c>
      <c r="P17" s="18">
        <v>0</v>
      </c>
      <c r="Q17" s="17">
        <v>0</v>
      </c>
      <c r="R17" s="19">
        <f t="shared" ref="R17:R25" si="0">SUM(B17:Q17)</f>
        <v>200400</v>
      </c>
      <c r="S17" s="2"/>
      <c r="T17" s="2"/>
      <c r="U17" s="2"/>
    </row>
    <row r="18" spans="1:21" x14ac:dyDescent="0.3">
      <c r="A18" s="4" t="s">
        <v>16</v>
      </c>
      <c r="B18" s="18">
        <v>1152055</v>
      </c>
      <c r="C18" s="17">
        <v>565900</v>
      </c>
      <c r="D18" s="17">
        <v>101740</v>
      </c>
      <c r="E18" s="18">
        <v>101742</v>
      </c>
      <c r="F18" s="18">
        <v>0</v>
      </c>
      <c r="G18" s="18">
        <v>0</v>
      </c>
      <c r="H18" s="18">
        <v>0</v>
      </c>
      <c r="I18" s="18">
        <v>750000</v>
      </c>
      <c r="J18" s="18">
        <v>0</v>
      </c>
      <c r="K18" s="18">
        <v>0</v>
      </c>
      <c r="L18" s="18">
        <v>550000</v>
      </c>
      <c r="M18" s="18">
        <v>0</v>
      </c>
      <c r="N18" s="18">
        <v>0</v>
      </c>
      <c r="O18" s="18">
        <v>5000</v>
      </c>
      <c r="P18" s="18">
        <v>0</v>
      </c>
      <c r="Q18" s="17">
        <v>25000</v>
      </c>
      <c r="R18" s="19">
        <f t="shared" si="0"/>
        <v>3251437</v>
      </c>
      <c r="S18" s="2"/>
      <c r="T18" s="2"/>
      <c r="U18" s="2"/>
    </row>
    <row r="19" spans="1:21" x14ac:dyDescent="0.3">
      <c r="A19" s="4" t="s">
        <v>17</v>
      </c>
      <c r="B19" s="18">
        <v>25000</v>
      </c>
      <c r="C19" s="17">
        <v>0</v>
      </c>
      <c r="D19" s="17">
        <v>0</v>
      </c>
      <c r="E19" s="18">
        <v>0</v>
      </c>
      <c r="F19" s="18">
        <v>0</v>
      </c>
      <c r="G19" s="18">
        <v>0</v>
      </c>
      <c r="H19" s="18">
        <v>0</v>
      </c>
      <c r="I19" s="18">
        <v>0</v>
      </c>
      <c r="J19" s="18">
        <v>0</v>
      </c>
      <c r="K19" s="18">
        <v>0</v>
      </c>
      <c r="L19" s="18">
        <v>0</v>
      </c>
      <c r="M19" s="18">
        <v>0</v>
      </c>
      <c r="N19" s="18">
        <v>0</v>
      </c>
      <c r="O19" s="18">
        <v>0</v>
      </c>
      <c r="P19" s="18">
        <v>0</v>
      </c>
      <c r="Q19" s="17">
        <v>0</v>
      </c>
      <c r="R19" s="19">
        <f t="shared" si="0"/>
        <v>25000</v>
      </c>
      <c r="S19" s="2"/>
      <c r="T19" s="2"/>
      <c r="U19" s="2"/>
    </row>
    <row r="20" spans="1:21" x14ac:dyDescent="0.3">
      <c r="A20" s="4" t="s">
        <v>18</v>
      </c>
      <c r="B20" s="18">
        <v>5450</v>
      </c>
      <c r="C20" s="17">
        <v>0</v>
      </c>
      <c r="D20" s="17">
        <v>0</v>
      </c>
      <c r="E20" s="18">
        <v>0</v>
      </c>
      <c r="F20" s="18">
        <v>0</v>
      </c>
      <c r="G20" s="18">
        <f>168000+5000</f>
        <v>173000</v>
      </c>
      <c r="H20" s="18">
        <v>74000</v>
      </c>
      <c r="I20" s="18">
        <v>349250</v>
      </c>
      <c r="J20" s="18">
        <v>0</v>
      </c>
      <c r="K20" s="18">
        <v>95500</v>
      </c>
      <c r="L20" s="18">
        <v>0</v>
      </c>
      <c r="M20" s="18">
        <v>0</v>
      </c>
      <c r="N20" s="18">
        <v>0</v>
      </c>
      <c r="O20" s="18">
        <v>0</v>
      </c>
      <c r="P20" s="18">
        <v>75000</v>
      </c>
      <c r="Q20" s="17">
        <f>10000+10000+8000</f>
        <v>28000</v>
      </c>
      <c r="R20" s="19">
        <f t="shared" si="0"/>
        <v>800200</v>
      </c>
      <c r="S20" s="2"/>
      <c r="T20" s="2"/>
      <c r="U20" s="2"/>
    </row>
    <row r="21" spans="1:21" ht="15.6" x14ac:dyDescent="0.45">
      <c r="A21" s="4" t="s">
        <v>19</v>
      </c>
      <c r="B21" s="23">
        <v>90500</v>
      </c>
      <c r="C21" s="24">
        <f>3250+1200</f>
        <v>4450</v>
      </c>
      <c r="D21" s="24">
        <f>8940+4200</f>
        <v>13140</v>
      </c>
      <c r="E21" s="23">
        <f>19670+4200</f>
        <v>23870</v>
      </c>
      <c r="F21" s="23">
        <v>0</v>
      </c>
      <c r="G21" s="23">
        <v>0</v>
      </c>
      <c r="H21" s="23">
        <v>3750</v>
      </c>
      <c r="I21" s="23">
        <v>700</v>
      </c>
      <c r="J21" s="23">
        <v>5000</v>
      </c>
      <c r="K21" s="23">
        <v>0</v>
      </c>
      <c r="L21" s="23">
        <v>1450</v>
      </c>
      <c r="M21" s="23">
        <v>10000</v>
      </c>
      <c r="N21" s="23">
        <v>6850</v>
      </c>
      <c r="O21" s="23">
        <v>75</v>
      </c>
      <c r="P21" s="23">
        <v>0</v>
      </c>
      <c r="Q21" s="24">
        <v>15000</v>
      </c>
      <c r="R21" s="22">
        <f t="shared" si="0"/>
        <v>174785</v>
      </c>
      <c r="S21" s="2"/>
      <c r="T21" s="2"/>
      <c r="U21" s="2"/>
    </row>
    <row r="22" spans="1:21" x14ac:dyDescent="0.3">
      <c r="A22" s="4" t="s">
        <v>20</v>
      </c>
      <c r="B22" s="18">
        <f>SUM(B16:B21)</f>
        <v>2755421</v>
      </c>
      <c r="C22" s="18">
        <f t="shared" ref="C22:Q22" si="1">SUM(C16:C21)</f>
        <v>570350</v>
      </c>
      <c r="D22" s="18">
        <f t="shared" si="1"/>
        <v>2233221</v>
      </c>
      <c r="E22" s="18">
        <f t="shared" si="1"/>
        <v>2243952</v>
      </c>
      <c r="F22" s="18">
        <f t="shared" si="1"/>
        <v>0</v>
      </c>
      <c r="G22" s="18">
        <f t="shared" si="1"/>
        <v>5473000</v>
      </c>
      <c r="H22" s="18">
        <f t="shared" si="1"/>
        <v>77750</v>
      </c>
      <c r="I22" s="18">
        <f t="shared" si="1"/>
        <v>1149950</v>
      </c>
      <c r="J22" s="18">
        <f t="shared" si="1"/>
        <v>5000</v>
      </c>
      <c r="K22" s="18">
        <f t="shared" si="1"/>
        <v>95500</v>
      </c>
      <c r="L22" s="18">
        <f t="shared" si="1"/>
        <v>551450</v>
      </c>
      <c r="M22" s="18">
        <f t="shared" si="1"/>
        <v>10000</v>
      </c>
      <c r="N22" s="18">
        <f t="shared" si="1"/>
        <v>6850</v>
      </c>
      <c r="O22" s="18">
        <f t="shared" si="1"/>
        <v>5075</v>
      </c>
      <c r="P22" s="18">
        <f t="shared" si="1"/>
        <v>75000</v>
      </c>
      <c r="Q22" s="18">
        <f t="shared" si="1"/>
        <v>2225772</v>
      </c>
      <c r="R22" s="19">
        <f>SUM(B22:Q22)</f>
        <v>17478291</v>
      </c>
      <c r="S22" s="2"/>
      <c r="T22" s="2"/>
      <c r="U22" s="2"/>
    </row>
    <row r="23" spans="1:21" x14ac:dyDescent="0.3">
      <c r="A23" s="4"/>
      <c r="B23" s="18"/>
      <c r="C23" s="18"/>
      <c r="D23" s="18"/>
      <c r="E23" s="18"/>
      <c r="F23" s="18"/>
      <c r="G23" s="18"/>
      <c r="H23" s="18"/>
      <c r="I23" s="18"/>
      <c r="J23" s="18"/>
      <c r="K23" s="18"/>
      <c r="L23" s="18"/>
      <c r="M23" s="18"/>
      <c r="N23" s="18"/>
      <c r="O23" s="18"/>
      <c r="P23" s="18"/>
      <c r="S23" s="2"/>
      <c r="T23" s="2"/>
      <c r="U23" s="2"/>
    </row>
    <row r="24" spans="1:21" x14ac:dyDescent="0.3">
      <c r="A24" s="4" t="s">
        <v>29</v>
      </c>
      <c r="B24" s="18">
        <v>35000</v>
      </c>
      <c r="C24" s="18">
        <v>0</v>
      </c>
      <c r="D24" s="18">
        <v>0</v>
      </c>
      <c r="E24" s="18">
        <v>0</v>
      </c>
      <c r="F24" s="18">
        <v>1143270</v>
      </c>
      <c r="G24" s="18">
        <v>0</v>
      </c>
      <c r="H24" s="18">
        <v>1042247</v>
      </c>
      <c r="I24" s="18">
        <v>55000</v>
      </c>
      <c r="J24" s="18">
        <v>1000000</v>
      </c>
      <c r="K24" s="18">
        <v>0</v>
      </c>
      <c r="L24" s="18">
        <v>0</v>
      </c>
      <c r="M24" s="18">
        <v>0</v>
      </c>
      <c r="N24" s="18">
        <v>0</v>
      </c>
      <c r="O24" s="18">
        <v>18500</v>
      </c>
      <c r="P24" s="18">
        <v>0</v>
      </c>
      <c r="Q24" s="17">
        <v>0</v>
      </c>
      <c r="R24" s="19">
        <f t="shared" si="0"/>
        <v>3294017</v>
      </c>
      <c r="S24" s="2"/>
      <c r="T24" s="2"/>
      <c r="U24" s="2"/>
    </row>
    <row r="25" spans="1:21" ht="15.6" x14ac:dyDescent="0.45">
      <c r="A25" s="4" t="s">
        <v>30</v>
      </c>
      <c r="B25" s="28">
        <v>17500</v>
      </c>
      <c r="C25" s="28">
        <v>0</v>
      </c>
      <c r="D25" s="28">
        <v>0</v>
      </c>
      <c r="E25" s="29">
        <v>0</v>
      </c>
      <c r="F25" s="29">
        <v>0</v>
      </c>
      <c r="G25" s="29">
        <v>0</v>
      </c>
      <c r="H25" s="29">
        <v>150</v>
      </c>
      <c r="I25" s="29">
        <v>750</v>
      </c>
      <c r="J25" s="29">
        <v>0</v>
      </c>
      <c r="K25" s="29">
        <v>0</v>
      </c>
      <c r="L25" s="29">
        <v>0</v>
      </c>
      <c r="M25" s="29">
        <v>0</v>
      </c>
      <c r="N25" s="29">
        <v>0</v>
      </c>
      <c r="O25" s="29">
        <v>0</v>
      </c>
      <c r="P25" s="29">
        <v>0</v>
      </c>
      <c r="Q25" s="28">
        <v>0</v>
      </c>
      <c r="R25" s="30">
        <f t="shared" si="0"/>
        <v>18400</v>
      </c>
      <c r="S25" s="2"/>
      <c r="T25" s="2"/>
      <c r="U25" s="2"/>
    </row>
    <row r="26" spans="1:21" ht="9.75" customHeight="1" x14ac:dyDescent="0.45">
      <c r="A26" s="4"/>
      <c r="B26" s="28"/>
      <c r="C26" s="28"/>
      <c r="D26" s="28"/>
      <c r="E26" s="29"/>
      <c r="F26" s="29"/>
      <c r="G26" s="29"/>
      <c r="H26" s="29"/>
      <c r="I26" s="29"/>
      <c r="J26" s="29"/>
      <c r="K26" s="29"/>
      <c r="L26" s="29"/>
      <c r="M26" s="29"/>
      <c r="N26" s="29"/>
      <c r="O26" s="29"/>
      <c r="P26" s="29"/>
      <c r="Q26" s="28"/>
      <c r="R26" s="30"/>
      <c r="S26" s="2"/>
      <c r="T26" s="2"/>
      <c r="U26" s="2"/>
    </row>
    <row r="27" spans="1:21" ht="29.4" x14ac:dyDescent="0.45">
      <c r="A27" s="1" t="s">
        <v>27</v>
      </c>
      <c r="B27" s="28">
        <f>B22+B24+B25</f>
        <v>2807921</v>
      </c>
      <c r="C27" s="28">
        <f t="shared" ref="C27:Q27" si="2">C22+C24+C25</f>
        <v>570350</v>
      </c>
      <c r="D27" s="28">
        <f t="shared" si="2"/>
        <v>2233221</v>
      </c>
      <c r="E27" s="28">
        <f t="shared" si="2"/>
        <v>2243952</v>
      </c>
      <c r="F27" s="28">
        <f t="shared" si="2"/>
        <v>1143270</v>
      </c>
      <c r="G27" s="28">
        <f t="shared" si="2"/>
        <v>5473000</v>
      </c>
      <c r="H27" s="28">
        <f t="shared" si="2"/>
        <v>1120147</v>
      </c>
      <c r="I27" s="28">
        <f t="shared" si="2"/>
        <v>1205700</v>
      </c>
      <c r="J27" s="28">
        <f t="shared" si="2"/>
        <v>1005000</v>
      </c>
      <c r="K27" s="28">
        <f t="shared" si="2"/>
        <v>95500</v>
      </c>
      <c r="L27" s="28">
        <f t="shared" si="2"/>
        <v>551450</v>
      </c>
      <c r="M27" s="28">
        <f t="shared" si="2"/>
        <v>10000</v>
      </c>
      <c r="N27" s="28">
        <f t="shared" si="2"/>
        <v>6850</v>
      </c>
      <c r="O27" s="28">
        <f t="shared" si="2"/>
        <v>23575</v>
      </c>
      <c r="P27" s="28">
        <f t="shared" si="2"/>
        <v>75000</v>
      </c>
      <c r="Q27" s="28">
        <f t="shared" si="2"/>
        <v>2225772</v>
      </c>
      <c r="R27" s="28">
        <f>SUM(B27:Q27)</f>
        <v>20790708</v>
      </c>
      <c r="S27" s="5"/>
      <c r="T27" s="2"/>
      <c r="U27" s="2"/>
    </row>
    <row r="28" spans="1:21" x14ac:dyDescent="0.3">
      <c r="E28" s="18"/>
      <c r="F28" s="18"/>
      <c r="G28" s="18"/>
      <c r="H28" s="18"/>
      <c r="I28" s="18"/>
      <c r="J28" s="18"/>
      <c r="K28" s="18"/>
      <c r="L28" s="18"/>
      <c r="M28" s="18"/>
      <c r="N28" s="18"/>
      <c r="O28" s="18"/>
      <c r="P28" s="18"/>
      <c r="S28" s="2"/>
      <c r="T28" s="2"/>
      <c r="U28" s="2"/>
    </row>
    <row r="29" spans="1:21" x14ac:dyDescent="0.3">
      <c r="A29" s="4" t="s">
        <v>21</v>
      </c>
      <c r="B29" s="17">
        <f t="shared" ref="B29:Q29" si="3">B14+B27</f>
        <v>6426745</v>
      </c>
      <c r="C29" s="19">
        <f t="shared" si="3"/>
        <v>1900960</v>
      </c>
      <c r="D29" s="19">
        <f t="shared" si="3"/>
        <v>5074699</v>
      </c>
      <c r="E29" s="18">
        <f t="shared" si="3"/>
        <v>7411641</v>
      </c>
      <c r="F29" s="18">
        <f t="shared" si="3"/>
        <v>2911240</v>
      </c>
      <c r="G29" s="18">
        <f t="shared" si="3"/>
        <v>5702203</v>
      </c>
      <c r="H29" s="18">
        <f t="shared" si="3"/>
        <v>4117753</v>
      </c>
      <c r="I29" s="18">
        <f t="shared" si="3"/>
        <v>1610996</v>
      </c>
      <c r="J29" s="18">
        <f t="shared" si="3"/>
        <v>2572145</v>
      </c>
      <c r="K29" s="18">
        <f t="shared" si="3"/>
        <v>183806</v>
      </c>
      <c r="L29" s="18">
        <f t="shared" si="3"/>
        <v>939271</v>
      </c>
      <c r="M29" s="18">
        <f t="shared" si="3"/>
        <v>2988253</v>
      </c>
      <c r="N29" s="18">
        <f t="shared" si="3"/>
        <v>2228565</v>
      </c>
      <c r="O29" s="18">
        <f t="shared" si="3"/>
        <v>162483</v>
      </c>
      <c r="P29" s="18">
        <f t="shared" si="3"/>
        <v>10381770</v>
      </c>
      <c r="Q29" s="17">
        <f t="shared" si="3"/>
        <v>4562921</v>
      </c>
      <c r="R29" s="19">
        <f>SUM(B29:Q29)</f>
        <v>59175451</v>
      </c>
      <c r="S29" s="2"/>
      <c r="T29" s="2"/>
      <c r="U29" s="2"/>
    </row>
    <row r="30" spans="1:21" x14ac:dyDescent="0.3">
      <c r="B30" s="17"/>
      <c r="E30" s="18"/>
      <c r="F30" s="18"/>
      <c r="G30" s="18"/>
      <c r="H30" s="18"/>
      <c r="I30" s="18"/>
      <c r="J30" s="18"/>
      <c r="K30" s="18"/>
      <c r="L30" s="18"/>
      <c r="M30" s="18"/>
      <c r="N30" s="18"/>
      <c r="O30" s="18"/>
      <c r="P30" s="18"/>
      <c r="S30" s="2"/>
      <c r="T30" s="2"/>
      <c r="U30" s="2"/>
    </row>
    <row r="31" spans="1:21" x14ac:dyDescent="0.3">
      <c r="A31" s="1" t="s">
        <v>22</v>
      </c>
      <c r="B31" s="19">
        <v>2478267</v>
      </c>
      <c r="C31" s="19">
        <v>792700</v>
      </c>
      <c r="D31" s="19">
        <v>1982279</v>
      </c>
      <c r="E31" s="18">
        <v>2797279</v>
      </c>
      <c r="F31" s="18">
        <v>1608000</v>
      </c>
      <c r="G31" s="18">
        <v>5501973</v>
      </c>
      <c r="H31" s="18">
        <v>1676200</v>
      </c>
      <c r="I31" s="18">
        <v>1288406</v>
      </c>
      <c r="J31" s="18">
        <v>319000</v>
      </c>
      <c r="K31" s="18">
        <v>116016</v>
      </c>
      <c r="L31" s="18">
        <v>590500</v>
      </c>
      <c r="M31" s="18">
        <v>0</v>
      </c>
      <c r="N31" s="18">
        <v>450000</v>
      </c>
      <c r="O31" s="18">
        <v>18600</v>
      </c>
      <c r="P31" s="18">
        <v>120000</v>
      </c>
      <c r="Q31" s="17">
        <v>1918662</v>
      </c>
      <c r="R31" s="19">
        <f>SUM(B31:Q31)</f>
        <v>21657882</v>
      </c>
      <c r="S31" s="2"/>
      <c r="T31" s="2"/>
      <c r="U31" s="2"/>
    </row>
    <row r="32" spans="1:21" ht="9" customHeight="1" x14ac:dyDescent="0.3">
      <c r="A32" s="5"/>
      <c r="E32" s="18"/>
      <c r="F32" s="18"/>
      <c r="G32" s="18"/>
      <c r="H32" s="18"/>
      <c r="I32" s="18"/>
      <c r="J32" s="18"/>
      <c r="K32" s="18"/>
      <c r="L32" s="18"/>
      <c r="M32" s="18"/>
      <c r="N32" s="18"/>
      <c r="O32" s="18"/>
      <c r="P32" s="18"/>
      <c r="S32" s="2"/>
      <c r="T32" s="2"/>
      <c r="U32" s="2"/>
    </row>
    <row r="33" spans="1:21" ht="15.6" x14ac:dyDescent="0.45">
      <c r="A33" s="4" t="s">
        <v>31</v>
      </c>
      <c r="B33" s="22">
        <v>1055000</v>
      </c>
      <c r="C33" s="22">
        <v>0</v>
      </c>
      <c r="D33" s="22">
        <v>900000</v>
      </c>
      <c r="E33" s="23">
        <v>0</v>
      </c>
      <c r="F33" s="23">
        <v>0</v>
      </c>
      <c r="G33" s="23">
        <v>0</v>
      </c>
      <c r="H33" s="23">
        <v>0</v>
      </c>
      <c r="I33" s="23">
        <v>0</v>
      </c>
      <c r="J33" s="23">
        <v>0</v>
      </c>
      <c r="K33" s="23">
        <v>0</v>
      </c>
      <c r="L33" s="23">
        <v>35000</v>
      </c>
      <c r="M33" s="23">
        <v>0</v>
      </c>
      <c r="N33" s="23">
        <v>0</v>
      </c>
      <c r="O33" s="23">
        <v>0</v>
      </c>
      <c r="P33" s="23">
        <v>261770</v>
      </c>
      <c r="Q33" s="24">
        <v>0</v>
      </c>
      <c r="R33" s="22">
        <f t="shared" ref="R33:R35" si="4">SUM(B33:Q33)</f>
        <v>2251770</v>
      </c>
      <c r="S33" s="2"/>
      <c r="T33" s="2"/>
      <c r="U33" s="2"/>
    </row>
    <row r="34" spans="1:21" ht="9.75" customHeight="1" x14ac:dyDescent="0.45">
      <c r="A34" s="4"/>
      <c r="B34" s="22"/>
      <c r="C34" s="22"/>
      <c r="D34" s="22"/>
      <c r="E34" s="23"/>
      <c r="F34" s="23"/>
      <c r="G34" s="23"/>
      <c r="H34" s="23"/>
      <c r="I34" s="23"/>
      <c r="J34" s="23"/>
      <c r="K34" s="23"/>
      <c r="L34" s="23"/>
      <c r="M34" s="23"/>
      <c r="N34" s="23"/>
      <c r="O34" s="23"/>
      <c r="P34" s="23"/>
      <c r="Q34" s="24"/>
      <c r="R34" s="22"/>
      <c r="S34" s="2"/>
      <c r="T34" s="2"/>
      <c r="U34" s="2"/>
    </row>
    <row r="35" spans="1:21" ht="31.5" customHeight="1" x14ac:dyDescent="0.45">
      <c r="A35" s="1" t="s">
        <v>23</v>
      </c>
      <c r="B35" s="28">
        <f t="shared" ref="B35:Q35" si="5">SUM(B31:B33)</f>
        <v>3533267</v>
      </c>
      <c r="C35" s="28">
        <f t="shared" si="5"/>
        <v>792700</v>
      </c>
      <c r="D35" s="28">
        <f t="shared" si="5"/>
        <v>2882279</v>
      </c>
      <c r="E35" s="29">
        <f t="shared" si="5"/>
        <v>2797279</v>
      </c>
      <c r="F35" s="29">
        <f t="shared" si="5"/>
        <v>1608000</v>
      </c>
      <c r="G35" s="29">
        <f t="shared" si="5"/>
        <v>5501973</v>
      </c>
      <c r="H35" s="29">
        <f t="shared" si="5"/>
        <v>1676200</v>
      </c>
      <c r="I35" s="29">
        <f t="shared" si="5"/>
        <v>1288406</v>
      </c>
      <c r="J35" s="29">
        <f t="shared" si="5"/>
        <v>319000</v>
      </c>
      <c r="K35" s="29">
        <f t="shared" si="5"/>
        <v>116016</v>
      </c>
      <c r="L35" s="29">
        <f t="shared" si="5"/>
        <v>625500</v>
      </c>
      <c r="M35" s="29">
        <f t="shared" si="5"/>
        <v>0</v>
      </c>
      <c r="N35" s="29">
        <f t="shared" si="5"/>
        <v>450000</v>
      </c>
      <c r="O35" s="29">
        <f t="shared" si="5"/>
        <v>18600</v>
      </c>
      <c r="P35" s="29">
        <f t="shared" si="5"/>
        <v>381770</v>
      </c>
      <c r="Q35" s="28">
        <f t="shared" si="5"/>
        <v>1918662</v>
      </c>
      <c r="R35" s="22">
        <f t="shared" si="4"/>
        <v>23909652</v>
      </c>
      <c r="S35" s="2"/>
      <c r="T35" s="2"/>
      <c r="U35" s="2"/>
    </row>
    <row r="36" spans="1:21" x14ac:dyDescent="0.3">
      <c r="A36" s="4" t="s">
        <v>32</v>
      </c>
      <c r="B36" s="25">
        <f t="shared" ref="B36:R36" si="6">B29-B35</f>
        <v>2893478</v>
      </c>
      <c r="C36" s="25">
        <f t="shared" si="6"/>
        <v>1108260</v>
      </c>
      <c r="D36" s="25">
        <f t="shared" si="6"/>
        <v>2192420</v>
      </c>
      <c r="E36" s="26">
        <f t="shared" si="6"/>
        <v>4614362</v>
      </c>
      <c r="F36" s="26">
        <f t="shared" si="6"/>
        <v>1303240</v>
      </c>
      <c r="G36" s="26">
        <f t="shared" si="6"/>
        <v>200230</v>
      </c>
      <c r="H36" s="26">
        <f t="shared" si="6"/>
        <v>2441553</v>
      </c>
      <c r="I36" s="26">
        <f t="shared" si="6"/>
        <v>322590</v>
      </c>
      <c r="J36" s="26">
        <f t="shared" si="6"/>
        <v>2253145</v>
      </c>
      <c r="K36" s="26">
        <f t="shared" si="6"/>
        <v>67790</v>
      </c>
      <c r="L36" s="26">
        <f t="shared" si="6"/>
        <v>313771</v>
      </c>
      <c r="M36" s="26">
        <f t="shared" si="6"/>
        <v>2988253</v>
      </c>
      <c r="N36" s="26">
        <f t="shared" si="6"/>
        <v>1778565</v>
      </c>
      <c r="O36" s="26">
        <f t="shared" si="6"/>
        <v>143883</v>
      </c>
      <c r="P36" s="26">
        <f t="shared" si="6"/>
        <v>10000000</v>
      </c>
      <c r="Q36" s="25">
        <f t="shared" si="6"/>
        <v>2644259</v>
      </c>
      <c r="R36" s="27">
        <f t="shared" si="6"/>
        <v>35265799</v>
      </c>
      <c r="S36" s="2"/>
      <c r="T36" s="2"/>
      <c r="U36" s="2"/>
    </row>
    <row r="37" spans="1:21" x14ac:dyDescent="0.3">
      <c r="B37" s="27"/>
      <c r="C37" s="27"/>
      <c r="D37" s="27"/>
      <c r="E37" s="27"/>
      <c r="F37" s="27"/>
      <c r="G37" s="27"/>
      <c r="H37" s="27"/>
      <c r="I37" s="27"/>
      <c r="J37" s="27"/>
      <c r="K37" s="27"/>
      <c r="L37" s="27"/>
      <c r="M37" s="27"/>
      <c r="N37" s="27"/>
      <c r="O37" s="27"/>
      <c r="P37" s="27"/>
      <c r="Q37" s="25"/>
      <c r="R37" s="27"/>
      <c r="S37" s="6"/>
      <c r="U37" s="2"/>
    </row>
    <row r="38" spans="1:21" x14ac:dyDescent="0.3">
      <c r="B38" s="27"/>
      <c r="C38" s="27"/>
      <c r="D38" s="27"/>
      <c r="E38" s="27"/>
      <c r="F38" s="27"/>
      <c r="G38" s="27"/>
      <c r="H38" s="27"/>
      <c r="I38" s="27"/>
      <c r="J38" s="27"/>
      <c r="K38" s="27"/>
      <c r="L38" s="27"/>
      <c r="M38" s="27"/>
      <c r="N38" s="27"/>
      <c r="O38" s="27"/>
      <c r="P38" s="27"/>
      <c r="Q38" s="25"/>
      <c r="R38" s="27"/>
      <c r="S38" s="6"/>
      <c r="T38" s="3" t="s">
        <v>24</v>
      </c>
      <c r="U38" s="2"/>
    </row>
    <row r="39" spans="1:21" x14ac:dyDescent="0.3">
      <c r="B39" s="27"/>
      <c r="C39" s="27"/>
      <c r="D39" s="27"/>
      <c r="E39" s="27"/>
      <c r="F39" s="27"/>
      <c r="G39" s="27"/>
      <c r="H39" s="27"/>
      <c r="I39" s="27"/>
      <c r="J39" s="27"/>
      <c r="K39" s="27"/>
      <c r="L39" s="27"/>
      <c r="M39" s="27"/>
      <c r="N39" s="27"/>
      <c r="O39" s="27"/>
      <c r="P39" s="27"/>
      <c r="Q39" s="25"/>
      <c r="R39" s="27"/>
      <c r="S39" s="6"/>
      <c r="U39" s="2"/>
    </row>
    <row r="40" spans="1:21" x14ac:dyDescent="0.3">
      <c r="B40" s="27"/>
      <c r="C40" s="27"/>
      <c r="D40" s="27"/>
      <c r="E40" s="27"/>
      <c r="F40" s="27"/>
      <c r="G40" s="27"/>
      <c r="H40" s="27"/>
      <c r="I40" s="27"/>
      <c r="J40" s="27"/>
      <c r="K40" s="27"/>
      <c r="L40" s="27"/>
      <c r="M40" s="27"/>
      <c r="N40" s="27"/>
      <c r="O40" s="27"/>
      <c r="P40" s="27"/>
      <c r="Q40" s="25"/>
      <c r="R40" s="27"/>
      <c r="S40" s="6"/>
      <c r="U40" s="2"/>
    </row>
    <row r="41" spans="1:21" x14ac:dyDescent="0.3">
      <c r="L41" s="19"/>
      <c r="S41" s="6"/>
      <c r="U41" s="2"/>
    </row>
    <row r="42" spans="1:21" x14ac:dyDescent="0.3">
      <c r="L42" s="19"/>
      <c r="S42" s="6"/>
      <c r="U42" s="2"/>
    </row>
    <row r="43" spans="1:21" x14ac:dyDescent="0.3">
      <c r="L43" s="19"/>
      <c r="S43" s="6"/>
      <c r="U43" s="2"/>
    </row>
    <row r="44" spans="1:21" x14ac:dyDescent="0.3">
      <c r="L44" s="19"/>
      <c r="S44" s="6"/>
      <c r="U44" s="2"/>
    </row>
  </sheetData>
  <mergeCells count="8">
    <mergeCell ref="A1:V1"/>
    <mergeCell ref="A10:V10"/>
    <mergeCell ref="A11:V11"/>
    <mergeCell ref="A3:V3"/>
    <mergeCell ref="A4:V4"/>
    <mergeCell ref="A5:V5"/>
    <mergeCell ref="A6:V6"/>
    <mergeCell ref="A8:V8"/>
  </mergeCells>
  <phoneticPr fontId="2" type="noConversion"/>
  <printOptions horizontalCentered="1" gridLines="1"/>
  <pageMargins left="0" right="0" top="0.48" bottom="0.2" header="0.17" footer="0.16"/>
  <pageSetup scale="89" fitToWidth="2"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Jerry L. Smith</dc:creator>
  <cp:lastModifiedBy>Devon Cannon</cp:lastModifiedBy>
  <cp:lastPrinted>2021-11-23T23:48:02Z</cp:lastPrinted>
  <dcterms:created xsi:type="dcterms:W3CDTF">2000-11-15T21:49:36Z</dcterms:created>
  <dcterms:modified xsi:type="dcterms:W3CDTF">2021-11-24T14:36:44Z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